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ff\Desktop\work\Appointments\"/>
    </mc:Choice>
  </mc:AlternateContent>
  <xr:revisionPtr revIDLastSave="0" documentId="13_ncr:1_{B3578A70-0FBA-4DBF-AB01-632E0A1647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VAs" sheetId="1" r:id="rId1"/>
    <sheet name="Sheet1" sheetId="2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S19" i="1"/>
  <c r="R19" i="1"/>
  <c r="Q19" i="1"/>
  <c r="J19" i="1"/>
  <c r="H19" i="1"/>
  <c r="F19" i="1"/>
  <c r="T18" i="1"/>
  <c r="S18" i="1"/>
  <c r="R18" i="1"/>
  <c r="Q18" i="1"/>
  <c r="P18" i="1"/>
  <c r="J18" i="1"/>
  <c r="H18" i="1"/>
  <c r="F18" i="1"/>
  <c r="T17" i="1"/>
  <c r="S17" i="1"/>
  <c r="R17" i="1"/>
  <c r="Q17" i="1"/>
  <c r="J17" i="1"/>
  <c r="H17" i="1"/>
  <c r="F17" i="1"/>
  <c r="T16" i="1"/>
  <c r="S16" i="1"/>
  <c r="R16" i="1"/>
  <c r="P16" i="1"/>
  <c r="J16" i="1"/>
  <c r="H16" i="1"/>
  <c r="F16" i="1"/>
  <c r="T15" i="1"/>
  <c r="S15" i="1"/>
  <c r="R15" i="1"/>
  <c r="Q15" i="1"/>
  <c r="P15" i="1"/>
  <c r="J15" i="1"/>
  <c r="H15" i="1"/>
  <c r="F15" i="1"/>
  <c r="T14" i="1"/>
  <c r="S14" i="1"/>
  <c r="R14" i="1"/>
  <c r="Q14" i="1"/>
  <c r="P14" i="1"/>
  <c r="J14" i="1"/>
  <c r="H14" i="1"/>
  <c r="F14" i="1"/>
  <c r="T13" i="1"/>
  <c r="S13" i="1"/>
  <c r="R13" i="1"/>
  <c r="P13" i="1"/>
  <c r="J13" i="1"/>
  <c r="H13" i="1"/>
  <c r="F13" i="1"/>
  <c r="T12" i="1"/>
  <c r="S12" i="1"/>
  <c r="R12" i="1"/>
  <c r="J12" i="1"/>
  <c r="H12" i="1"/>
  <c r="F12" i="1"/>
  <c r="T11" i="1"/>
  <c r="S11" i="1"/>
  <c r="R11" i="1"/>
  <c r="J11" i="1"/>
  <c r="H11" i="1"/>
  <c r="F11" i="1"/>
  <c r="T10" i="1"/>
  <c r="S10" i="1"/>
  <c r="R10" i="1"/>
  <c r="J10" i="1"/>
  <c r="H10" i="1"/>
  <c r="F10" i="1"/>
  <c r="T9" i="1"/>
  <c r="S9" i="1"/>
  <c r="R9" i="1"/>
  <c r="J9" i="1"/>
  <c r="H9" i="1"/>
  <c r="F9" i="1"/>
  <c r="T8" i="1"/>
  <c r="S8" i="1"/>
  <c r="R8" i="1"/>
  <c r="P8" i="1"/>
  <c r="J8" i="1"/>
  <c r="H8" i="1"/>
  <c r="F8" i="1"/>
  <c r="T7" i="1"/>
  <c r="S7" i="1"/>
  <c r="R7" i="1"/>
  <c r="P7" i="1"/>
  <c r="J7" i="1"/>
  <c r="H7" i="1"/>
  <c r="F7" i="1"/>
  <c r="T6" i="1"/>
  <c r="S6" i="1"/>
  <c r="R6" i="1"/>
  <c r="J6" i="1"/>
  <c r="H6" i="1"/>
  <c r="F6" i="1"/>
  <c r="T5" i="1"/>
  <c r="S5" i="1"/>
  <c r="R5" i="1"/>
  <c r="J5" i="1"/>
  <c r="H5" i="1"/>
  <c r="F5" i="1"/>
  <c r="T4" i="1"/>
  <c r="S4" i="1"/>
  <c r="R4" i="1"/>
  <c r="J4" i="1"/>
  <c r="H4" i="1"/>
  <c r="F4" i="1"/>
  <c r="A9" i="1"/>
</calcChain>
</file>

<file path=xl/sharedStrings.xml><?xml version="1.0" encoding="utf-8"?>
<sst xmlns="http://schemas.openxmlformats.org/spreadsheetml/2006/main" count="100" uniqueCount="68">
  <si>
    <t>Crown copyright material reproduced with the permission of the Controller of HMSO and the Queen’s Printer for Scotland</t>
  </si>
  <si>
    <t>Insolvent Company</t>
  </si>
  <si>
    <t>Co. No.</t>
  </si>
  <si>
    <t>IP</t>
  </si>
  <si>
    <t>Date of meeting to approve CVA</t>
  </si>
  <si>
    <t>Eric Walls</t>
  </si>
  <si>
    <t>IP address</t>
  </si>
  <si>
    <t>C12 Marquis Court Marquisway, Tvte, Gateshead, NE11 0RU</t>
  </si>
  <si>
    <t>Activities</t>
  </si>
  <si>
    <t>Number of Employees</t>
  </si>
  <si>
    <t>Accounts Type</t>
  </si>
  <si>
    <t>Latest Accounts Date</t>
  </si>
  <si>
    <t>EBITDA</t>
  </si>
  <si>
    <t>Auditor</t>
  </si>
  <si>
    <t>Net Assets (GBP)</t>
  </si>
  <si>
    <t>Total Assets (GBP)</t>
  </si>
  <si>
    <t>Turnover (GBP)</t>
  </si>
  <si>
    <t>Fixed Assets (GBP)</t>
  </si>
  <si>
    <t>Long Term Bank Loans (GBP)</t>
  </si>
  <si>
    <t>Charge Creation Date</t>
  </si>
  <si>
    <t>Charge Lender</t>
  </si>
  <si>
    <t>Charge Summary</t>
  </si>
  <si>
    <t>Charge Satisfied</t>
  </si>
  <si>
    <t>Andrew David Rosler</t>
  </si>
  <si>
    <t>Lancaster House 171 Chorley New Road, Bolton, Lancashire, BL1 4QZ</t>
  </si>
  <si>
    <t>Thomas Bowes</t>
  </si>
  <si>
    <t>Begbies Traynor (Sy) Llp 3rd Floor Westfield House, 60 Charter Row, Sheffield, South Yorkshire, S1 3FZ</t>
  </si>
  <si>
    <t>Yiannis Koumettou</t>
  </si>
  <si>
    <t>1 Kings Avenue, London, N21 3NA</t>
  </si>
  <si>
    <t>Louise Longley</t>
  </si>
  <si>
    <t>Philip Harris</t>
  </si>
  <si>
    <t>Suite 2 2nd Floor Phoenix House, 32 West Street, Brighton, BN1 2RT</t>
  </si>
  <si>
    <t>Jupiter House Warley Hill Business Park, The Drive, Brentwood, Essex, CM13 3BE</t>
  </si>
  <si>
    <t>Glyn Mummery</t>
  </si>
  <si>
    <t>Iain Townsend</t>
  </si>
  <si>
    <t>1st Floor 34 Falcon Court, Preston Farm Business Park, Stockton On Tees, TS18 3TX</t>
  </si>
  <si>
    <t>Jonathan David Trembath</t>
  </si>
  <si>
    <t>Martin Paul Halligan</t>
  </si>
  <si>
    <t>Wentworth House, 122 New Road Side, Horsforth, Leeds, West Yorkshire, LS18 4QB</t>
  </si>
  <si>
    <t>Floor 2 10 Wellington Place, Leeds, West Yorkshire, LS1 4AP</t>
  </si>
  <si>
    <t>Stella Davis</t>
  </si>
  <si>
    <t>53 Fore Street, Ivybridge, Devon, PL21 9AE</t>
  </si>
  <si>
    <t>Ashleigh William Fletcher</t>
  </si>
  <si>
    <t>Michael Jenkins</t>
  </si>
  <si>
    <t>WHAT DIRECT LIMITED</t>
  </si>
  <si>
    <t>11 Clifton Moor Business Village James Nicolson Link, Clifton Moor, York, YO30 4XG</t>
  </si>
  <si>
    <t>CAMPING &amp; LEISURE WORLD LIMITED</t>
  </si>
  <si>
    <t>1 Radian Court, Knowhill, Milton Keyes, MK5 8PJ</t>
  </si>
  <si>
    <t>JOHN JAQUES AND SON LIMITED</t>
  </si>
  <si>
    <t>LETS PAY WEEKLY LTD</t>
  </si>
  <si>
    <t>SMARTWAY ENTERPRISE LTD</t>
  </si>
  <si>
    <t>TRUE ALTITUDE LTD</t>
  </si>
  <si>
    <t>ZENITH HOUSE CONSTRUCTION LIMITED</t>
  </si>
  <si>
    <t>INSIDE2OUTSIDE LIMITED</t>
  </si>
  <si>
    <t>Colin David Wilson</t>
  </si>
  <si>
    <t>1 Radian Court, Knowlhill, Milton Keynes, Buckinghamshire, MK5 8PJ</t>
  </si>
  <si>
    <t>Rosalind Mary Hilton</t>
  </si>
  <si>
    <t>PETER GOOD SERVICE LIMITED</t>
  </si>
  <si>
    <t>Adcroft Hilton, 269 Church Street, Blackpool, FY1 3PB</t>
  </si>
  <si>
    <t>YORKSHIRE BATHROOMS AND KITCHENS LIMITED</t>
  </si>
  <si>
    <t>ETICO GROUP LIMITED</t>
  </si>
  <si>
    <t>ARISKA LIMITED</t>
  </si>
  <si>
    <t>Paul Gordon Hargreaves</t>
  </si>
  <si>
    <t>QUEENSFERRY CAR BREAKERS LIMITED</t>
  </si>
  <si>
    <t>Apex Building 1 Water Vole Way, Doncaster, South Yorkshire, DN4 5JP</t>
  </si>
  <si>
    <t>BWF CONSTRUCTION SERVICES LIMITED</t>
  </si>
  <si>
    <t>ADVANCED CARE YORKSHIRE LIMITED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</si>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</sst>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8">
    <xf numFmtId="0" fontId="0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45" fillId="0" borderId="0" applyNumberFormat="0" applyFill="0" applyBorder="0" applyAlignment="0" applyProtection="0"/>
    <xf numFmtId="0" fontId="46" fillId="0" borderId="2" applyNumberFormat="0" applyFill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8" fillId="0" borderId="0" applyNumberFormat="0" applyFill="0" applyBorder="0" applyAlignment="0" applyProtection="0"/>
    <xf numFmtId="0" fontId="49" fillId="3" borderId="0" applyNumberFormat="0" applyBorder="0" applyAlignment="0" applyProtection="0"/>
    <xf numFmtId="0" fontId="50" fillId="4" borderId="0" applyNumberFormat="0" applyBorder="0" applyAlignment="0" applyProtection="0"/>
    <xf numFmtId="0" fontId="51" fillId="5" borderId="0" applyNumberFormat="0" applyBorder="0" applyAlignment="0" applyProtection="0"/>
    <xf numFmtId="0" fontId="52" fillId="6" borderId="5" applyNumberFormat="0" applyAlignment="0" applyProtection="0"/>
    <xf numFmtId="0" fontId="53" fillId="7" borderId="6" applyNumberFormat="0" applyAlignment="0" applyProtection="0"/>
    <xf numFmtId="0" fontId="54" fillId="7" borderId="5" applyNumberFormat="0" applyAlignment="0" applyProtection="0"/>
    <xf numFmtId="0" fontId="55" fillId="0" borderId="7" applyNumberFormat="0" applyFill="0" applyAlignment="0" applyProtection="0"/>
    <xf numFmtId="0" fontId="56" fillId="8" borderId="8" applyNumberFormat="0" applyAlignment="0" applyProtection="0"/>
    <xf numFmtId="0" fontId="4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10" applyNumberFormat="0" applyFill="0" applyAlignment="0" applyProtection="0"/>
    <xf numFmtId="0" fontId="59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59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59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59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59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59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0" borderId="0"/>
    <xf numFmtId="0" fontId="18" fillId="9" borderId="9" applyNumberFormat="0" applyFont="0" applyAlignment="0" applyProtection="0"/>
    <xf numFmtId="0" fontId="17" fillId="0" borderId="0"/>
    <xf numFmtId="0" fontId="16" fillId="0" borderId="0"/>
    <xf numFmtId="0" fontId="16" fillId="9" borderId="9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5" fillId="0" borderId="0"/>
    <xf numFmtId="0" fontId="15" fillId="9" borderId="9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4" fillId="0" borderId="0"/>
    <xf numFmtId="0" fontId="14" fillId="9" borderId="9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3" fillId="0" borderId="0"/>
    <xf numFmtId="0" fontId="13" fillId="9" borderId="9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2" fillId="0" borderId="0"/>
    <xf numFmtId="0" fontId="12" fillId="9" borderId="9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1" fillId="0" borderId="0"/>
    <xf numFmtId="0" fontId="11" fillId="9" borderId="9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0" fillId="0" borderId="0"/>
    <xf numFmtId="0" fontId="9" fillId="0" borderId="0"/>
    <xf numFmtId="0" fontId="8" fillId="0" borderId="0"/>
    <xf numFmtId="0" fontId="8" fillId="9" borderId="9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7" fillId="0" borderId="0"/>
    <xf numFmtId="0" fontId="7" fillId="9" borderId="9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6" fillId="0" borderId="0"/>
    <xf numFmtId="0" fontId="6" fillId="9" borderId="9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5" fillId="0" borderId="0"/>
    <xf numFmtId="0" fontId="5" fillId="9" borderId="9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" fillId="0" borderId="0"/>
    <xf numFmtId="0" fontId="4" fillId="9" borderId="9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0" borderId="0"/>
    <xf numFmtId="0" fontId="3" fillId="9" borderId="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21">
    <xf numFmtId="0" fontId="0" fillId="0" borderId="0" xfId="0"/>
    <xf numFmtId="0" fontId="42" fillId="2" borderId="1" xfId="0" applyFont="1" applyFill="1" applyBorder="1"/>
    <xf numFmtId="0" fontId="43" fillId="2" borderId="1" xfId="0" applyFont="1" applyFill="1" applyBorder="1" applyAlignment="1">
      <alignment horizontal="left"/>
    </xf>
    <xf numFmtId="0" fontId="42" fillId="2" borderId="1" xfId="0" applyFont="1" applyFill="1" applyBorder="1" applyAlignment="1">
      <alignment horizontal="left"/>
    </xf>
    <xf numFmtId="49" fontId="42" fillId="2" borderId="1" xfId="0" applyNumberFormat="1" applyFont="1" applyFill="1" applyBorder="1"/>
    <xf numFmtId="14" fontId="42" fillId="2" borderId="1" xfId="0" applyNumberFormat="1" applyFont="1" applyFill="1" applyBorder="1"/>
    <xf numFmtId="0" fontId="41" fillId="0" borderId="0" xfId="0" applyFont="1"/>
    <xf numFmtId="0" fontId="41" fillId="0" borderId="0" xfId="0" applyFont="1" applyAlignment="1">
      <alignment horizontal="left" vertical="top" wrapText="1"/>
    </xf>
    <xf numFmtId="0" fontId="42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41" fillId="2" borderId="1" xfId="0" applyFont="1" applyFill="1" applyBorder="1" applyAlignment="1">
      <alignment horizontal="left"/>
    </xf>
    <xf numFmtId="3" fontId="42" fillId="2" borderId="1" xfId="0" applyNumberFormat="1" applyFont="1" applyFill="1" applyBorder="1"/>
    <xf numFmtId="1" fontId="0" fillId="0" borderId="1" xfId="0" applyNumberFormat="1" applyBorder="1"/>
    <xf numFmtId="14" fontId="0" fillId="0" borderId="0" xfId="0" applyNumberFormat="1"/>
    <xf numFmtId="3" fontId="0" fillId="0" borderId="0" xfId="0" applyNumberFormat="1"/>
    <xf numFmtId="164" fontId="42" fillId="2" borderId="1" xfId="0" applyNumberFormat="1" applyFont="1" applyFill="1" applyBorder="1"/>
    <xf numFmtId="0" fontId="0" fillId="0" borderId="0" xfId="0"/>
    <xf numFmtId="1" fontId="0" fillId="0" borderId="0" xfId="0" applyNumberFormat="1" applyBorder="1"/>
    <xf numFmtId="164" fontId="42" fillId="2" borderId="0" xfId="0" applyNumberFormat="1" applyFont="1" applyFill="1" applyBorder="1"/>
    <xf numFmtId="3" fontId="42" fillId="2" borderId="0" xfId="0" applyNumberFormat="1" applyFont="1" applyFill="1" applyBorder="1"/>
    <xf numFmtId="3" fontId="41" fillId="0" borderId="0" xfId="0" applyNumberFormat="1" applyFont="1"/>
  </cellXfs>
  <cellStyles count="348">
    <cellStyle name="20% - Accent1" xfId="40" builtinId="30" customBuiltin="1"/>
    <cellStyle name="20% - Accent1 10" xfId="230" xr:uid="{00000000-0005-0000-0000-000001000000}"/>
    <cellStyle name="20% - Accent1 11" xfId="250" xr:uid="{00000000-0005-0000-0000-000002000000}"/>
    <cellStyle name="20% - Accent1 12" xfId="270" xr:uid="{00000000-0005-0000-0000-000003000000}"/>
    <cellStyle name="20% - Accent1 13" xfId="290" xr:uid="{00000000-0005-0000-0000-000004000000}"/>
    <cellStyle name="20% - Accent1 14" xfId="310" xr:uid="{00000000-0005-0000-0000-000005000000}"/>
    <cellStyle name="20% - Accent1 15" xfId="330" xr:uid="{00000000-0005-0000-0000-000006000000}"/>
    <cellStyle name="20% - Accent1 2" xfId="68" xr:uid="{00000000-0005-0000-0000-000007000000}"/>
    <cellStyle name="20% - Accent1 3" xfId="88" xr:uid="{00000000-0005-0000-0000-000008000000}"/>
    <cellStyle name="20% - Accent1 4" xfId="108" xr:uid="{00000000-0005-0000-0000-000009000000}"/>
    <cellStyle name="20% - Accent1 5" xfId="128" xr:uid="{00000000-0005-0000-0000-00000A000000}"/>
    <cellStyle name="20% - Accent1 6" xfId="148" xr:uid="{00000000-0005-0000-0000-00000B000000}"/>
    <cellStyle name="20% - Accent1 7" xfId="168" xr:uid="{00000000-0005-0000-0000-00000C000000}"/>
    <cellStyle name="20% - Accent1 8" xfId="190" xr:uid="{00000000-0005-0000-0000-00000D000000}"/>
    <cellStyle name="20% - Accent1 9" xfId="210" xr:uid="{00000000-0005-0000-0000-00000E000000}"/>
    <cellStyle name="20% - Accent2" xfId="44" builtinId="34" customBuiltin="1"/>
    <cellStyle name="20% - Accent2 10" xfId="233" xr:uid="{00000000-0005-0000-0000-000010000000}"/>
    <cellStyle name="20% - Accent2 11" xfId="253" xr:uid="{00000000-0005-0000-0000-000011000000}"/>
    <cellStyle name="20% - Accent2 12" xfId="273" xr:uid="{00000000-0005-0000-0000-000012000000}"/>
    <cellStyle name="20% - Accent2 13" xfId="293" xr:uid="{00000000-0005-0000-0000-000013000000}"/>
    <cellStyle name="20% - Accent2 14" xfId="313" xr:uid="{00000000-0005-0000-0000-000014000000}"/>
    <cellStyle name="20% - Accent2 15" xfId="333" xr:uid="{00000000-0005-0000-0000-000015000000}"/>
    <cellStyle name="20% - Accent2 2" xfId="71" xr:uid="{00000000-0005-0000-0000-000016000000}"/>
    <cellStyle name="20% - Accent2 3" xfId="91" xr:uid="{00000000-0005-0000-0000-000017000000}"/>
    <cellStyle name="20% - Accent2 4" xfId="111" xr:uid="{00000000-0005-0000-0000-000018000000}"/>
    <cellStyle name="20% - Accent2 5" xfId="131" xr:uid="{00000000-0005-0000-0000-000019000000}"/>
    <cellStyle name="20% - Accent2 6" xfId="151" xr:uid="{00000000-0005-0000-0000-00001A000000}"/>
    <cellStyle name="20% - Accent2 7" xfId="171" xr:uid="{00000000-0005-0000-0000-00001B000000}"/>
    <cellStyle name="20% - Accent2 8" xfId="193" xr:uid="{00000000-0005-0000-0000-00001C000000}"/>
    <cellStyle name="20% - Accent2 9" xfId="213" xr:uid="{00000000-0005-0000-0000-00001D000000}"/>
    <cellStyle name="20% - Accent3" xfId="48" builtinId="38" customBuiltin="1"/>
    <cellStyle name="20% - Accent3 10" xfId="236" xr:uid="{00000000-0005-0000-0000-00001F000000}"/>
    <cellStyle name="20% - Accent3 11" xfId="256" xr:uid="{00000000-0005-0000-0000-000020000000}"/>
    <cellStyle name="20% - Accent3 12" xfId="276" xr:uid="{00000000-0005-0000-0000-000021000000}"/>
    <cellStyle name="20% - Accent3 13" xfId="296" xr:uid="{00000000-0005-0000-0000-000022000000}"/>
    <cellStyle name="20% - Accent3 14" xfId="316" xr:uid="{00000000-0005-0000-0000-000023000000}"/>
    <cellStyle name="20% - Accent3 15" xfId="336" xr:uid="{00000000-0005-0000-0000-000024000000}"/>
    <cellStyle name="20% - Accent3 2" xfId="74" xr:uid="{00000000-0005-0000-0000-000025000000}"/>
    <cellStyle name="20% - Accent3 3" xfId="94" xr:uid="{00000000-0005-0000-0000-000026000000}"/>
    <cellStyle name="20% - Accent3 4" xfId="114" xr:uid="{00000000-0005-0000-0000-000027000000}"/>
    <cellStyle name="20% - Accent3 5" xfId="134" xr:uid="{00000000-0005-0000-0000-000028000000}"/>
    <cellStyle name="20% - Accent3 6" xfId="154" xr:uid="{00000000-0005-0000-0000-000029000000}"/>
    <cellStyle name="20% - Accent3 7" xfId="174" xr:uid="{00000000-0005-0000-0000-00002A000000}"/>
    <cellStyle name="20% - Accent3 8" xfId="196" xr:uid="{00000000-0005-0000-0000-00002B000000}"/>
    <cellStyle name="20% - Accent3 9" xfId="216" xr:uid="{00000000-0005-0000-0000-00002C000000}"/>
    <cellStyle name="20% - Accent4" xfId="52" builtinId="42" customBuiltin="1"/>
    <cellStyle name="20% - Accent4 10" xfId="239" xr:uid="{00000000-0005-0000-0000-00002E000000}"/>
    <cellStyle name="20% - Accent4 11" xfId="259" xr:uid="{00000000-0005-0000-0000-00002F000000}"/>
    <cellStyle name="20% - Accent4 12" xfId="279" xr:uid="{00000000-0005-0000-0000-000030000000}"/>
    <cellStyle name="20% - Accent4 13" xfId="299" xr:uid="{00000000-0005-0000-0000-000031000000}"/>
    <cellStyle name="20% - Accent4 14" xfId="319" xr:uid="{00000000-0005-0000-0000-000032000000}"/>
    <cellStyle name="20% - Accent4 15" xfId="339" xr:uid="{00000000-0005-0000-0000-000033000000}"/>
    <cellStyle name="20% - Accent4 2" xfId="77" xr:uid="{00000000-0005-0000-0000-000034000000}"/>
    <cellStyle name="20% - Accent4 3" xfId="97" xr:uid="{00000000-0005-0000-0000-000035000000}"/>
    <cellStyle name="20% - Accent4 4" xfId="117" xr:uid="{00000000-0005-0000-0000-000036000000}"/>
    <cellStyle name="20% - Accent4 5" xfId="137" xr:uid="{00000000-0005-0000-0000-000037000000}"/>
    <cellStyle name="20% - Accent4 6" xfId="157" xr:uid="{00000000-0005-0000-0000-000038000000}"/>
    <cellStyle name="20% - Accent4 7" xfId="177" xr:uid="{00000000-0005-0000-0000-000039000000}"/>
    <cellStyle name="20% - Accent4 8" xfId="199" xr:uid="{00000000-0005-0000-0000-00003A000000}"/>
    <cellStyle name="20% - Accent4 9" xfId="219" xr:uid="{00000000-0005-0000-0000-00003B000000}"/>
    <cellStyle name="20% - Accent5" xfId="56" builtinId="46" customBuiltin="1"/>
    <cellStyle name="20% - Accent5 10" xfId="242" xr:uid="{00000000-0005-0000-0000-00003D000000}"/>
    <cellStyle name="20% - Accent5 11" xfId="262" xr:uid="{00000000-0005-0000-0000-00003E000000}"/>
    <cellStyle name="20% - Accent5 12" xfId="282" xr:uid="{00000000-0005-0000-0000-00003F000000}"/>
    <cellStyle name="20% - Accent5 13" xfId="302" xr:uid="{00000000-0005-0000-0000-000040000000}"/>
    <cellStyle name="20% - Accent5 14" xfId="322" xr:uid="{00000000-0005-0000-0000-000041000000}"/>
    <cellStyle name="20% - Accent5 15" xfId="342" xr:uid="{00000000-0005-0000-0000-000042000000}"/>
    <cellStyle name="20% - Accent5 2" xfId="80" xr:uid="{00000000-0005-0000-0000-000043000000}"/>
    <cellStyle name="20% - Accent5 3" xfId="100" xr:uid="{00000000-0005-0000-0000-000044000000}"/>
    <cellStyle name="20% - Accent5 4" xfId="120" xr:uid="{00000000-0005-0000-0000-000045000000}"/>
    <cellStyle name="20% - Accent5 5" xfId="140" xr:uid="{00000000-0005-0000-0000-000046000000}"/>
    <cellStyle name="20% - Accent5 6" xfId="160" xr:uid="{00000000-0005-0000-0000-000047000000}"/>
    <cellStyle name="20% - Accent5 7" xfId="180" xr:uid="{00000000-0005-0000-0000-000048000000}"/>
    <cellStyle name="20% - Accent5 8" xfId="202" xr:uid="{00000000-0005-0000-0000-000049000000}"/>
    <cellStyle name="20% - Accent5 9" xfId="222" xr:uid="{00000000-0005-0000-0000-00004A000000}"/>
    <cellStyle name="20% - Accent6" xfId="60" builtinId="50" customBuiltin="1"/>
    <cellStyle name="20% - Accent6 10" xfId="245" xr:uid="{00000000-0005-0000-0000-00004C000000}"/>
    <cellStyle name="20% - Accent6 11" xfId="265" xr:uid="{00000000-0005-0000-0000-00004D000000}"/>
    <cellStyle name="20% - Accent6 12" xfId="285" xr:uid="{00000000-0005-0000-0000-00004E000000}"/>
    <cellStyle name="20% - Accent6 13" xfId="305" xr:uid="{00000000-0005-0000-0000-00004F000000}"/>
    <cellStyle name="20% - Accent6 14" xfId="325" xr:uid="{00000000-0005-0000-0000-000050000000}"/>
    <cellStyle name="20% - Accent6 15" xfId="345" xr:uid="{00000000-0005-0000-0000-000051000000}"/>
    <cellStyle name="20% - Accent6 2" xfId="83" xr:uid="{00000000-0005-0000-0000-000052000000}"/>
    <cellStyle name="20% - Accent6 3" xfId="103" xr:uid="{00000000-0005-0000-0000-000053000000}"/>
    <cellStyle name="20% - Accent6 4" xfId="123" xr:uid="{00000000-0005-0000-0000-000054000000}"/>
    <cellStyle name="20% - Accent6 5" xfId="143" xr:uid="{00000000-0005-0000-0000-000055000000}"/>
    <cellStyle name="20% - Accent6 6" xfId="163" xr:uid="{00000000-0005-0000-0000-000056000000}"/>
    <cellStyle name="20% - Accent6 7" xfId="183" xr:uid="{00000000-0005-0000-0000-000057000000}"/>
    <cellStyle name="20% - Accent6 8" xfId="205" xr:uid="{00000000-0005-0000-0000-000058000000}"/>
    <cellStyle name="20% - Accent6 9" xfId="225" xr:uid="{00000000-0005-0000-0000-000059000000}"/>
    <cellStyle name="40% - Accent1" xfId="41" builtinId="31" customBuiltin="1"/>
    <cellStyle name="40% - Accent1 10" xfId="231" xr:uid="{00000000-0005-0000-0000-00005B000000}"/>
    <cellStyle name="40% - Accent1 11" xfId="251" xr:uid="{00000000-0005-0000-0000-00005C000000}"/>
    <cellStyle name="40% - Accent1 12" xfId="271" xr:uid="{00000000-0005-0000-0000-00005D000000}"/>
    <cellStyle name="40% - Accent1 13" xfId="291" xr:uid="{00000000-0005-0000-0000-00005E000000}"/>
    <cellStyle name="40% - Accent1 14" xfId="311" xr:uid="{00000000-0005-0000-0000-00005F000000}"/>
    <cellStyle name="40% - Accent1 15" xfId="331" xr:uid="{00000000-0005-0000-0000-000060000000}"/>
    <cellStyle name="40% - Accent1 2" xfId="69" xr:uid="{00000000-0005-0000-0000-000061000000}"/>
    <cellStyle name="40% - Accent1 3" xfId="89" xr:uid="{00000000-0005-0000-0000-000062000000}"/>
    <cellStyle name="40% - Accent1 4" xfId="109" xr:uid="{00000000-0005-0000-0000-000063000000}"/>
    <cellStyle name="40% - Accent1 5" xfId="129" xr:uid="{00000000-0005-0000-0000-000064000000}"/>
    <cellStyle name="40% - Accent1 6" xfId="149" xr:uid="{00000000-0005-0000-0000-000065000000}"/>
    <cellStyle name="40% - Accent1 7" xfId="169" xr:uid="{00000000-0005-0000-0000-000066000000}"/>
    <cellStyle name="40% - Accent1 8" xfId="191" xr:uid="{00000000-0005-0000-0000-000067000000}"/>
    <cellStyle name="40% - Accent1 9" xfId="211" xr:uid="{00000000-0005-0000-0000-000068000000}"/>
    <cellStyle name="40% - Accent2" xfId="45" builtinId="35" customBuiltin="1"/>
    <cellStyle name="40% - Accent2 10" xfId="234" xr:uid="{00000000-0005-0000-0000-00006A000000}"/>
    <cellStyle name="40% - Accent2 11" xfId="254" xr:uid="{00000000-0005-0000-0000-00006B000000}"/>
    <cellStyle name="40% - Accent2 12" xfId="274" xr:uid="{00000000-0005-0000-0000-00006C000000}"/>
    <cellStyle name="40% - Accent2 13" xfId="294" xr:uid="{00000000-0005-0000-0000-00006D000000}"/>
    <cellStyle name="40% - Accent2 14" xfId="314" xr:uid="{00000000-0005-0000-0000-00006E000000}"/>
    <cellStyle name="40% - Accent2 15" xfId="334" xr:uid="{00000000-0005-0000-0000-00006F000000}"/>
    <cellStyle name="40% - Accent2 2" xfId="72" xr:uid="{00000000-0005-0000-0000-000070000000}"/>
    <cellStyle name="40% - Accent2 3" xfId="92" xr:uid="{00000000-0005-0000-0000-000071000000}"/>
    <cellStyle name="40% - Accent2 4" xfId="112" xr:uid="{00000000-0005-0000-0000-000072000000}"/>
    <cellStyle name="40% - Accent2 5" xfId="132" xr:uid="{00000000-0005-0000-0000-000073000000}"/>
    <cellStyle name="40% - Accent2 6" xfId="152" xr:uid="{00000000-0005-0000-0000-000074000000}"/>
    <cellStyle name="40% - Accent2 7" xfId="172" xr:uid="{00000000-0005-0000-0000-000075000000}"/>
    <cellStyle name="40% - Accent2 8" xfId="194" xr:uid="{00000000-0005-0000-0000-000076000000}"/>
    <cellStyle name="40% - Accent2 9" xfId="214" xr:uid="{00000000-0005-0000-0000-000077000000}"/>
    <cellStyle name="40% - Accent3" xfId="49" builtinId="39" customBuiltin="1"/>
    <cellStyle name="40% - Accent3 10" xfId="237" xr:uid="{00000000-0005-0000-0000-000079000000}"/>
    <cellStyle name="40% - Accent3 11" xfId="257" xr:uid="{00000000-0005-0000-0000-00007A000000}"/>
    <cellStyle name="40% - Accent3 12" xfId="277" xr:uid="{00000000-0005-0000-0000-00007B000000}"/>
    <cellStyle name="40% - Accent3 13" xfId="297" xr:uid="{00000000-0005-0000-0000-00007C000000}"/>
    <cellStyle name="40% - Accent3 14" xfId="317" xr:uid="{00000000-0005-0000-0000-00007D000000}"/>
    <cellStyle name="40% - Accent3 15" xfId="337" xr:uid="{00000000-0005-0000-0000-00007E000000}"/>
    <cellStyle name="40% - Accent3 2" xfId="75" xr:uid="{00000000-0005-0000-0000-00007F000000}"/>
    <cellStyle name="40% - Accent3 3" xfId="95" xr:uid="{00000000-0005-0000-0000-000080000000}"/>
    <cellStyle name="40% - Accent3 4" xfId="115" xr:uid="{00000000-0005-0000-0000-000081000000}"/>
    <cellStyle name="40% - Accent3 5" xfId="135" xr:uid="{00000000-0005-0000-0000-000082000000}"/>
    <cellStyle name="40% - Accent3 6" xfId="155" xr:uid="{00000000-0005-0000-0000-000083000000}"/>
    <cellStyle name="40% - Accent3 7" xfId="175" xr:uid="{00000000-0005-0000-0000-000084000000}"/>
    <cellStyle name="40% - Accent3 8" xfId="197" xr:uid="{00000000-0005-0000-0000-000085000000}"/>
    <cellStyle name="40% - Accent3 9" xfId="217" xr:uid="{00000000-0005-0000-0000-000086000000}"/>
    <cellStyle name="40% - Accent4" xfId="53" builtinId="43" customBuiltin="1"/>
    <cellStyle name="40% - Accent4 10" xfId="240" xr:uid="{00000000-0005-0000-0000-000088000000}"/>
    <cellStyle name="40% - Accent4 11" xfId="260" xr:uid="{00000000-0005-0000-0000-000089000000}"/>
    <cellStyle name="40% - Accent4 12" xfId="280" xr:uid="{00000000-0005-0000-0000-00008A000000}"/>
    <cellStyle name="40% - Accent4 13" xfId="300" xr:uid="{00000000-0005-0000-0000-00008B000000}"/>
    <cellStyle name="40% - Accent4 14" xfId="320" xr:uid="{00000000-0005-0000-0000-00008C000000}"/>
    <cellStyle name="40% - Accent4 15" xfId="340" xr:uid="{00000000-0005-0000-0000-00008D000000}"/>
    <cellStyle name="40% - Accent4 2" xfId="78" xr:uid="{00000000-0005-0000-0000-00008E000000}"/>
    <cellStyle name="40% - Accent4 3" xfId="98" xr:uid="{00000000-0005-0000-0000-00008F000000}"/>
    <cellStyle name="40% - Accent4 4" xfId="118" xr:uid="{00000000-0005-0000-0000-000090000000}"/>
    <cellStyle name="40% - Accent4 5" xfId="138" xr:uid="{00000000-0005-0000-0000-000091000000}"/>
    <cellStyle name="40% - Accent4 6" xfId="158" xr:uid="{00000000-0005-0000-0000-000092000000}"/>
    <cellStyle name="40% - Accent4 7" xfId="178" xr:uid="{00000000-0005-0000-0000-000093000000}"/>
    <cellStyle name="40% - Accent4 8" xfId="200" xr:uid="{00000000-0005-0000-0000-000094000000}"/>
    <cellStyle name="40% - Accent4 9" xfId="220" xr:uid="{00000000-0005-0000-0000-000095000000}"/>
    <cellStyle name="40% - Accent5" xfId="57" builtinId="47" customBuiltin="1"/>
    <cellStyle name="40% - Accent5 10" xfId="243" xr:uid="{00000000-0005-0000-0000-000097000000}"/>
    <cellStyle name="40% - Accent5 11" xfId="263" xr:uid="{00000000-0005-0000-0000-000098000000}"/>
    <cellStyle name="40% - Accent5 12" xfId="283" xr:uid="{00000000-0005-0000-0000-000099000000}"/>
    <cellStyle name="40% - Accent5 13" xfId="303" xr:uid="{00000000-0005-0000-0000-00009A000000}"/>
    <cellStyle name="40% - Accent5 14" xfId="323" xr:uid="{00000000-0005-0000-0000-00009B000000}"/>
    <cellStyle name="40% - Accent5 15" xfId="343" xr:uid="{00000000-0005-0000-0000-00009C000000}"/>
    <cellStyle name="40% - Accent5 2" xfId="81" xr:uid="{00000000-0005-0000-0000-00009D000000}"/>
    <cellStyle name="40% - Accent5 3" xfId="101" xr:uid="{00000000-0005-0000-0000-00009E000000}"/>
    <cellStyle name="40% - Accent5 4" xfId="121" xr:uid="{00000000-0005-0000-0000-00009F000000}"/>
    <cellStyle name="40% - Accent5 5" xfId="141" xr:uid="{00000000-0005-0000-0000-0000A0000000}"/>
    <cellStyle name="40% - Accent5 6" xfId="161" xr:uid="{00000000-0005-0000-0000-0000A1000000}"/>
    <cellStyle name="40% - Accent5 7" xfId="181" xr:uid="{00000000-0005-0000-0000-0000A2000000}"/>
    <cellStyle name="40% - Accent5 8" xfId="203" xr:uid="{00000000-0005-0000-0000-0000A3000000}"/>
    <cellStyle name="40% - Accent5 9" xfId="223" xr:uid="{00000000-0005-0000-0000-0000A4000000}"/>
    <cellStyle name="40% - Accent6" xfId="61" builtinId="51" customBuiltin="1"/>
    <cellStyle name="40% - Accent6 10" xfId="246" xr:uid="{00000000-0005-0000-0000-0000A6000000}"/>
    <cellStyle name="40% - Accent6 11" xfId="266" xr:uid="{00000000-0005-0000-0000-0000A7000000}"/>
    <cellStyle name="40% - Accent6 12" xfId="286" xr:uid="{00000000-0005-0000-0000-0000A8000000}"/>
    <cellStyle name="40% - Accent6 13" xfId="306" xr:uid="{00000000-0005-0000-0000-0000A9000000}"/>
    <cellStyle name="40% - Accent6 14" xfId="326" xr:uid="{00000000-0005-0000-0000-0000AA000000}"/>
    <cellStyle name="40% - Accent6 15" xfId="346" xr:uid="{00000000-0005-0000-0000-0000AB000000}"/>
    <cellStyle name="40% - Accent6 2" xfId="84" xr:uid="{00000000-0005-0000-0000-0000AC000000}"/>
    <cellStyle name="40% - Accent6 3" xfId="104" xr:uid="{00000000-0005-0000-0000-0000AD000000}"/>
    <cellStyle name="40% - Accent6 4" xfId="124" xr:uid="{00000000-0005-0000-0000-0000AE000000}"/>
    <cellStyle name="40% - Accent6 5" xfId="144" xr:uid="{00000000-0005-0000-0000-0000AF000000}"/>
    <cellStyle name="40% - Accent6 6" xfId="164" xr:uid="{00000000-0005-0000-0000-0000B0000000}"/>
    <cellStyle name="40% - Accent6 7" xfId="184" xr:uid="{00000000-0005-0000-0000-0000B1000000}"/>
    <cellStyle name="40% - Accent6 8" xfId="206" xr:uid="{00000000-0005-0000-0000-0000B2000000}"/>
    <cellStyle name="40% - Accent6 9" xfId="226" xr:uid="{00000000-0005-0000-0000-0000B3000000}"/>
    <cellStyle name="60% - Accent1" xfId="42" builtinId="32" customBuiltin="1"/>
    <cellStyle name="60% - Accent1 10" xfId="232" xr:uid="{00000000-0005-0000-0000-0000B5000000}"/>
    <cellStyle name="60% - Accent1 11" xfId="252" xr:uid="{00000000-0005-0000-0000-0000B6000000}"/>
    <cellStyle name="60% - Accent1 12" xfId="272" xr:uid="{00000000-0005-0000-0000-0000B7000000}"/>
    <cellStyle name="60% - Accent1 13" xfId="292" xr:uid="{00000000-0005-0000-0000-0000B8000000}"/>
    <cellStyle name="60% - Accent1 14" xfId="312" xr:uid="{00000000-0005-0000-0000-0000B9000000}"/>
    <cellStyle name="60% - Accent1 15" xfId="332" xr:uid="{00000000-0005-0000-0000-0000BA000000}"/>
    <cellStyle name="60% - Accent1 2" xfId="70" xr:uid="{00000000-0005-0000-0000-0000BB000000}"/>
    <cellStyle name="60% - Accent1 3" xfId="90" xr:uid="{00000000-0005-0000-0000-0000BC000000}"/>
    <cellStyle name="60% - Accent1 4" xfId="110" xr:uid="{00000000-0005-0000-0000-0000BD000000}"/>
    <cellStyle name="60% - Accent1 5" xfId="130" xr:uid="{00000000-0005-0000-0000-0000BE000000}"/>
    <cellStyle name="60% - Accent1 6" xfId="150" xr:uid="{00000000-0005-0000-0000-0000BF000000}"/>
    <cellStyle name="60% - Accent1 7" xfId="170" xr:uid="{00000000-0005-0000-0000-0000C0000000}"/>
    <cellStyle name="60% - Accent1 8" xfId="192" xr:uid="{00000000-0005-0000-0000-0000C1000000}"/>
    <cellStyle name="60% - Accent1 9" xfId="212" xr:uid="{00000000-0005-0000-0000-0000C2000000}"/>
    <cellStyle name="60% - Accent2" xfId="46" builtinId="36" customBuiltin="1"/>
    <cellStyle name="60% - Accent2 10" xfId="235" xr:uid="{00000000-0005-0000-0000-0000C4000000}"/>
    <cellStyle name="60% - Accent2 11" xfId="255" xr:uid="{00000000-0005-0000-0000-0000C5000000}"/>
    <cellStyle name="60% - Accent2 12" xfId="275" xr:uid="{00000000-0005-0000-0000-0000C6000000}"/>
    <cellStyle name="60% - Accent2 13" xfId="295" xr:uid="{00000000-0005-0000-0000-0000C7000000}"/>
    <cellStyle name="60% - Accent2 14" xfId="315" xr:uid="{00000000-0005-0000-0000-0000C8000000}"/>
    <cellStyle name="60% - Accent2 15" xfId="335" xr:uid="{00000000-0005-0000-0000-0000C9000000}"/>
    <cellStyle name="60% - Accent2 2" xfId="73" xr:uid="{00000000-0005-0000-0000-0000CA000000}"/>
    <cellStyle name="60% - Accent2 3" xfId="93" xr:uid="{00000000-0005-0000-0000-0000CB000000}"/>
    <cellStyle name="60% - Accent2 4" xfId="113" xr:uid="{00000000-0005-0000-0000-0000CC000000}"/>
    <cellStyle name="60% - Accent2 5" xfId="133" xr:uid="{00000000-0005-0000-0000-0000CD000000}"/>
    <cellStyle name="60% - Accent2 6" xfId="153" xr:uid="{00000000-0005-0000-0000-0000CE000000}"/>
    <cellStyle name="60% - Accent2 7" xfId="173" xr:uid="{00000000-0005-0000-0000-0000CF000000}"/>
    <cellStyle name="60% - Accent2 8" xfId="195" xr:uid="{00000000-0005-0000-0000-0000D0000000}"/>
    <cellStyle name="60% - Accent2 9" xfId="215" xr:uid="{00000000-0005-0000-0000-0000D1000000}"/>
    <cellStyle name="60% - Accent3" xfId="50" builtinId="40" customBuiltin="1"/>
    <cellStyle name="60% - Accent3 10" xfId="238" xr:uid="{00000000-0005-0000-0000-0000D3000000}"/>
    <cellStyle name="60% - Accent3 11" xfId="258" xr:uid="{00000000-0005-0000-0000-0000D4000000}"/>
    <cellStyle name="60% - Accent3 12" xfId="278" xr:uid="{00000000-0005-0000-0000-0000D5000000}"/>
    <cellStyle name="60% - Accent3 13" xfId="298" xr:uid="{00000000-0005-0000-0000-0000D6000000}"/>
    <cellStyle name="60% - Accent3 14" xfId="318" xr:uid="{00000000-0005-0000-0000-0000D7000000}"/>
    <cellStyle name="60% - Accent3 15" xfId="338" xr:uid="{00000000-0005-0000-0000-0000D8000000}"/>
    <cellStyle name="60% - Accent3 2" xfId="76" xr:uid="{00000000-0005-0000-0000-0000D9000000}"/>
    <cellStyle name="60% - Accent3 3" xfId="96" xr:uid="{00000000-0005-0000-0000-0000DA000000}"/>
    <cellStyle name="60% - Accent3 4" xfId="116" xr:uid="{00000000-0005-0000-0000-0000DB000000}"/>
    <cellStyle name="60% - Accent3 5" xfId="136" xr:uid="{00000000-0005-0000-0000-0000DC000000}"/>
    <cellStyle name="60% - Accent3 6" xfId="156" xr:uid="{00000000-0005-0000-0000-0000DD000000}"/>
    <cellStyle name="60% - Accent3 7" xfId="176" xr:uid="{00000000-0005-0000-0000-0000DE000000}"/>
    <cellStyle name="60% - Accent3 8" xfId="198" xr:uid="{00000000-0005-0000-0000-0000DF000000}"/>
    <cellStyle name="60% - Accent3 9" xfId="218" xr:uid="{00000000-0005-0000-0000-0000E0000000}"/>
    <cellStyle name="60% - Accent4" xfId="54" builtinId="44" customBuiltin="1"/>
    <cellStyle name="60% - Accent4 10" xfId="241" xr:uid="{00000000-0005-0000-0000-0000E2000000}"/>
    <cellStyle name="60% - Accent4 11" xfId="261" xr:uid="{00000000-0005-0000-0000-0000E3000000}"/>
    <cellStyle name="60% - Accent4 12" xfId="281" xr:uid="{00000000-0005-0000-0000-0000E4000000}"/>
    <cellStyle name="60% - Accent4 13" xfId="301" xr:uid="{00000000-0005-0000-0000-0000E5000000}"/>
    <cellStyle name="60% - Accent4 14" xfId="321" xr:uid="{00000000-0005-0000-0000-0000E6000000}"/>
    <cellStyle name="60% - Accent4 15" xfId="341" xr:uid="{00000000-0005-0000-0000-0000E7000000}"/>
    <cellStyle name="60% - Accent4 2" xfId="79" xr:uid="{00000000-0005-0000-0000-0000E8000000}"/>
    <cellStyle name="60% - Accent4 3" xfId="99" xr:uid="{00000000-0005-0000-0000-0000E9000000}"/>
    <cellStyle name="60% - Accent4 4" xfId="119" xr:uid="{00000000-0005-0000-0000-0000EA000000}"/>
    <cellStyle name="60% - Accent4 5" xfId="139" xr:uid="{00000000-0005-0000-0000-0000EB000000}"/>
    <cellStyle name="60% - Accent4 6" xfId="159" xr:uid="{00000000-0005-0000-0000-0000EC000000}"/>
    <cellStyle name="60% - Accent4 7" xfId="179" xr:uid="{00000000-0005-0000-0000-0000ED000000}"/>
    <cellStyle name="60% - Accent4 8" xfId="201" xr:uid="{00000000-0005-0000-0000-0000EE000000}"/>
    <cellStyle name="60% - Accent4 9" xfId="221" xr:uid="{00000000-0005-0000-0000-0000EF000000}"/>
    <cellStyle name="60% - Accent5" xfId="58" builtinId="48" customBuiltin="1"/>
    <cellStyle name="60% - Accent5 10" xfId="244" xr:uid="{00000000-0005-0000-0000-0000F1000000}"/>
    <cellStyle name="60% - Accent5 11" xfId="264" xr:uid="{00000000-0005-0000-0000-0000F2000000}"/>
    <cellStyle name="60% - Accent5 12" xfId="284" xr:uid="{00000000-0005-0000-0000-0000F3000000}"/>
    <cellStyle name="60% - Accent5 13" xfId="304" xr:uid="{00000000-0005-0000-0000-0000F4000000}"/>
    <cellStyle name="60% - Accent5 14" xfId="324" xr:uid="{00000000-0005-0000-0000-0000F5000000}"/>
    <cellStyle name="60% - Accent5 15" xfId="344" xr:uid="{00000000-0005-0000-0000-0000F6000000}"/>
    <cellStyle name="60% - Accent5 2" xfId="82" xr:uid="{00000000-0005-0000-0000-0000F7000000}"/>
    <cellStyle name="60% - Accent5 3" xfId="102" xr:uid="{00000000-0005-0000-0000-0000F8000000}"/>
    <cellStyle name="60% - Accent5 4" xfId="122" xr:uid="{00000000-0005-0000-0000-0000F9000000}"/>
    <cellStyle name="60% - Accent5 5" xfId="142" xr:uid="{00000000-0005-0000-0000-0000FA000000}"/>
    <cellStyle name="60% - Accent5 6" xfId="162" xr:uid="{00000000-0005-0000-0000-0000FB000000}"/>
    <cellStyle name="60% - Accent5 7" xfId="182" xr:uid="{00000000-0005-0000-0000-0000FC000000}"/>
    <cellStyle name="60% - Accent5 8" xfId="204" xr:uid="{00000000-0005-0000-0000-0000FD000000}"/>
    <cellStyle name="60% - Accent5 9" xfId="224" xr:uid="{00000000-0005-0000-0000-0000FE000000}"/>
    <cellStyle name="60% - Accent6" xfId="62" builtinId="52" customBuiltin="1"/>
    <cellStyle name="60% - Accent6 10" xfId="247" xr:uid="{00000000-0005-0000-0000-000000010000}"/>
    <cellStyle name="60% - Accent6 11" xfId="267" xr:uid="{00000000-0005-0000-0000-000001010000}"/>
    <cellStyle name="60% - Accent6 12" xfId="287" xr:uid="{00000000-0005-0000-0000-000002010000}"/>
    <cellStyle name="60% - Accent6 13" xfId="307" xr:uid="{00000000-0005-0000-0000-000003010000}"/>
    <cellStyle name="60% - Accent6 14" xfId="327" xr:uid="{00000000-0005-0000-0000-000004010000}"/>
    <cellStyle name="60% - Accent6 15" xfId="347" xr:uid="{00000000-0005-0000-0000-000005010000}"/>
    <cellStyle name="60% - Accent6 2" xfId="85" xr:uid="{00000000-0005-0000-0000-000006010000}"/>
    <cellStyle name="60% - Accent6 3" xfId="105" xr:uid="{00000000-0005-0000-0000-000007010000}"/>
    <cellStyle name="60% - Accent6 4" xfId="125" xr:uid="{00000000-0005-0000-0000-000008010000}"/>
    <cellStyle name="60% - Accent6 5" xfId="145" xr:uid="{00000000-0005-0000-0000-000009010000}"/>
    <cellStyle name="60% - Accent6 6" xfId="165" xr:uid="{00000000-0005-0000-0000-00000A010000}"/>
    <cellStyle name="60% - Accent6 7" xfId="185" xr:uid="{00000000-0005-0000-0000-00000B010000}"/>
    <cellStyle name="60% - Accent6 8" xfId="207" xr:uid="{00000000-0005-0000-0000-00000C010000}"/>
    <cellStyle name="60% - Accent6 9" xfId="227" xr:uid="{00000000-0005-0000-0000-00000D010000}"/>
    <cellStyle name="Accent1" xfId="39" builtinId="29" customBuiltin="1"/>
    <cellStyle name="Accent2" xfId="43" builtinId="33" customBuiltin="1"/>
    <cellStyle name="Accent3" xfId="47" builtinId="37" customBuiltin="1"/>
    <cellStyle name="Accent4" xfId="51" builtinId="41" customBuiltin="1"/>
    <cellStyle name="Accent5" xfId="55" builtinId="45" customBuiltin="1"/>
    <cellStyle name="Accent6" xfId="59" builtinId="49" customBuiltin="1"/>
    <cellStyle name="Bad" xfId="29" builtinId="27" customBuiltin="1"/>
    <cellStyle name="Calculation" xfId="33" builtinId="22" customBuiltin="1"/>
    <cellStyle name="Check Cell" xfId="35" builtinId="23" customBuiltin="1"/>
    <cellStyle name="Explanatory Text" xfId="37" builtinId="53" customBuiltin="1"/>
    <cellStyle name="Good" xfId="28" builtinId="26" customBuiltin="1"/>
    <cellStyle name="Heading 1" xfId="24" builtinId="16" customBuiltin="1"/>
    <cellStyle name="Heading 2" xfId="25" builtinId="17" customBuiltin="1"/>
    <cellStyle name="Heading 3" xfId="26" builtinId="18" customBuiltin="1"/>
    <cellStyle name="Heading 4" xfId="27" builtinId="19" customBuiltin="1"/>
    <cellStyle name="Input" xfId="31" builtinId="20" customBuiltin="1"/>
    <cellStyle name="Linked Cell" xfId="34" builtinId="24" customBuiltin="1"/>
    <cellStyle name="Neutral" xfId="30" builtinId="28" customBuiltin="1"/>
    <cellStyle name="Normal" xfId="0" builtinId="0"/>
    <cellStyle name="Normal 10" xfId="9" xr:uid="{00000000-0005-0000-0000-000021010000}"/>
    <cellStyle name="Normal 11" xfId="10" xr:uid="{00000000-0005-0000-0000-000022010000}"/>
    <cellStyle name="Normal 12" xfId="11" xr:uid="{00000000-0005-0000-0000-000023010000}"/>
    <cellStyle name="Normal 13" xfId="12" xr:uid="{00000000-0005-0000-0000-000024010000}"/>
    <cellStyle name="Normal 14" xfId="13" xr:uid="{00000000-0005-0000-0000-000025010000}"/>
    <cellStyle name="Normal 15" xfId="14" xr:uid="{00000000-0005-0000-0000-000026010000}"/>
    <cellStyle name="Normal 16" xfId="15" xr:uid="{00000000-0005-0000-0000-000027010000}"/>
    <cellStyle name="Normal 17" xfId="16" xr:uid="{00000000-0005-0000-0000-000028010000}"/>
    <cellStyle name="Normal 18" xfId="17" xr:uid="{00000000-0005-0000-0000-000029010000}"/>
    <cellStyle name="Normal 19" xfId="18" xr:uid="{00000000-0005-0000-0000-00002A010000}"/>
    <cellStyle name="Normal 2" xfId="1" xr:uid="{00000000-0005-0000-0000-00002B010000}"/>
    <cellStyle name="Normal 20" xfId="19" xr:uid="{00000000-0005-0000-0000-00002C010000}"/>
    <cellStyle name="Normal 21" xfId="20" xr:uid="{00000000-0005-0000-0000-00002D010000}"/>
    <cellStyle name="Normal 22" xfId="21" xr:uid="{00000000-0005-0000-0000-00002E010000}"/>
    <cellStyle name="Normal 23" xfId="22" xr:uid="{00000000-0005-0000-0000-00002F010000}"/>
    <cellStyle name="Normal 24" xfId="63" xr:uid="{00000000-0005-0000-0000-000030010000}"/>
    <cellStyle name="Normal 25" xfId="65" xr:uid="{00000000-0005-0000-0000-000031010000}"/>
    <cellStyle name="Normal 26" xfId="66" xr:uid="{00000000-0005-0000-0000-000032010000}"/>
    <cellStyle name="Normal 27" xfId="86" xr:uid="{00000000-0005-0000-0000-000033010000}"/>
    <cellStyle name="Normal 28" xfId="106" xr:uid="{00000000-0005-0000-0000-000034010000}"/>
    <cellStyle name="Normal 29" xfId="126" xr:uid="{00000000-0005-0000-0000-000035010000}"/>
    <cellStyle name="Normal 3" xfId="2" xr:uid="{00000000-0005-0000-0000-000036010000}"/>
    <cellStyle name="Normal 30" xfId="146" xr:uid="{00000000-0005-0000-0000-000037010000}"/>
    <cellStyle name="Normal 31" xfId="166" xr:uid="{00000000-0005-0000-0000-000038010000}"/>
    <cellStyle name="Normal 32" xfId="186" xr:uid="{00000000-0005-0000-0000-000039010000}"/>
    <cellStyle name="Normal 33" xfId="187" xr:uid="{00000000-0005-0000-0000-00003A010000}"/>
    <cellStyle name="Normal 34" xfId="188" xr:uid="{00000000-0005-0000-0000-00003B010000}"/>
    <cellStyle name="Normal 35" xfId="208" xr:uid="{00000000-0005-0000-0000-00003C010000}"/>
    <cellStyle name="Normal 36" xfId="228" xr:uid="{00000000-0005-0000-0000-00003D010000}"/>
    <cellStyle name="Normal 37" xfId="248" xr:uid="{00000000-0005-0000-0000-00003E010000}"/>
    <cellStyle name="Normal 38" xfId="268" xr:uid="{00000000-0005-0000-0000-00003F010000}"/>
    <cellStyle name="Normal 39" xfId="288" xr:uid="{00000000-0005-0000-0000-000040010000}"/>
    <cellStyle name="Normal 4" xfId="3" xr:uid="{00000000-0005-0000-0000-000041010000}"/>
    <cellStyle name="Normal 40" xfId="308" xr:uid="{00000000-0005-0000-0000-000042010000}"/>
    <cellStyle name="Normal 41" xfId="328" xr:uid="{00000000-0005-0000-0000-000043010000}"/>
    <cellStyle name="Normal 5" xfId="4" xr:uid="{00000000-0005-0000-0000-000044010000}"/>
    <cellStyle name="Normal 6" xfId="5" xr:uid="{00000000-0005-0000-0000-000045010000}"/>
    <cellStyle name="Normal 7" xfId="6" xr:uid="{00000000-0005-0000-0000-000046010000}"/>
    <cellStyle name="Normal 8" xfId="7" xr:uid="{00000000-0005-0000-0000-000047010000}"/>
    <cellStyle name="Normal 9" xfId="8" xr:uid="{00000000-0005-0000-0000-000048010000}"/>
    <cellStyle name="Note 10" xfId="209" xr:uid="{00000000-0005-0000-0000-000049010000}"/>
    <cellStyle name="Note 11" xfId="229" xr:uid="{00000000-0005-0000-0000-00004A010000}"/>
    <cellStyle name="Note 12" xfId="249" xr:uid="{00000000-0005-0000-0000-00004B010000}"/>
    <cellStyle name="Note 13" xfId="269" xr:uid="{00000000-0005-0000-0000-00004C010000}"/>
    <cellStyle name="Note 14" xfId="289" xr:uid="{00000000-0005-0000-0000-00004D010000}"/>
    <cellStyle name="Note 15" xfId="309" xr:uid="{00000000-0005-0000-0000-00004E010000}"/>
    <cellStyle name="Note 16" xfId="329" xr:uid="{00000000-0005-0000-0000-00004F010000}"/>
    <cellStyle name="Note 2" xfId="64" xr:uid="{00000000-0005-0000-0000-000050010000}"/>
    <cellStyle name="Note 3" xfId="67" xr:uid="{00000000-0005-0000-0000-000051010000}"/>
    <cellStyle name="Note 4" xfId="87" xr:uid="{00000000-0005-0000-0000-000052010000}"/>
    <cellStyle name="Note 5" xfId="107" xr:uid="{00000000-0005-0000-0000-000053010000}"/>
    <cellStyle name="Note 6" xfId="127" xr:uid="{00000000-0005-0000-0000-000054010000}"/>
    <cellStyle name="Note 7" xfId="147" xr:uid="{00000000-0005-0000-0000-000055010000}"/>
    <cellStyle name="Note 8" xfId="167" xr:uid="{00000000-0005-0000-0000-000056010000}"/>
    <cellStyle name="Note 9" xfId="189" xr:uid="{00000000-0005-0000-0000-000057010000}"/>
    <cellStyle name="Output" xfId="32" builtinId="21" customBuiltin="1"/>
    <cellStyle name="Title" xfId="23" builtinId="15" customBuiltin="1"/>
    <cellStyle name="Total" xfId="38" builtinId="25" customBuiltin="1"/>
    <cellStyle name="Warning Text" xfId="3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ckercore.rsmuk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137160</xdr:rowOff>
    </xdr:to>
    <xdr:sp macro="" textlink="">
      <xdr:nvSpPr>
        <xdr:cNvPr id="1025" name="AutoShape 1" descr="Tracker Core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C5C90D-3BA0-4C17-950A-A2A2A20A75B6}"/>
            </a:ext>
          </a:extLst>
        </xdr:cNvPr>
        <xdr:cNvSpPr>
          <a:spLocks noChangeAspect="1" noChangeArrowheads="1"/>
        </xdr:cNvSpPr>
      </xdr:nvSpPr>
      <xdr:spPr bwMode="auto">
        <a:xfrm>
          <a:off x="0" y="11750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137160</xdr:rowOff>
    </xdr:to>
    <xdr:sp macro="" textlink="">
      <xdr:nvSpPr>
        <xdr:cNvPr id="1026" name="AutoShape 2" descr="Go to Tracker Core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78882-48A8-403E-847D-035B3516758B}"/>
            </a:ext>
          </a:extLst>
        </xdr:cNvPr>
        <xdr:cNvSpPr>
          <a:spLocks noChangeAspect="1" noChangeArrowheads="1"/>
        </xdr:cNvSpPr>
      </xdr:nvSpPr>
      <xdr:spPr bwMode="auto">
        <a:xfrm>
          <a:off x="11521440" y="11750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4" sqref="N4:N19"/>
    </sheetView>
  </sheetViews>
  <sheetFormatPr defaultColWidth="9.140625" defaultRowHeight="12.75" x14ac:dyDescent="0.2"/>
  <cols>
    <col min="1" max="1" width="36.5703125" style="4" customWidth="1"/>
    <col min="2" max="2" width="12.42578125" style="12" customWidth="1"/>
    <col min="3" max="3" width="13.5703125" style="15" customWidth="1"/>
    <col min="4" max="4" width="19.28515625" style="3" customWidth="1"/>
    <col min="5" max="5" width="59" style="5" customWidth="1"/>
    <col min="6" max="6" width="19.7109375" style="5" customWidth="1"/>
    <col min="7" max="7" width="10.28515625" style="1" bestFit="1" customWidth="1"/>
    <col min="8" max="8" width="20.7109375" style="1" bestFit="1" customWidth="1"/>
    <col min="9" max="9" width="14.5703125" style="1" customWidth="1"/>
    <col min="10" max="10" width="12.7109375" style="11" bestFit="1" customWidth="1"/>
    <col min="11" max="11" width="11.140625" style="11" bestFit="1" customWidth="1"/>
    <col min="12" max="12" width="11.28515625" style="11" bestFit="1" customWidth="1"/>
    <col min="13" max="13" width="10.140625" style="11" bestFit="1" customWidth="1"/>
    <col min="14" max="14" width="11.140625" style="11" bestFit="1" customWidth="1"/>
    <col min="15" max="15" width="10.85546875" style="11" customWidth="1"/>
    <col min="16" max="16" width="11.28515625" style="11" bestFit="1" customWidth="1"/>
    <col min="17" max="17" width="11.5703125" style="1" customWidth="1"/>
    <col min="18" max="16384" width="9.140625" style="1"/>
  </cols>
  <sheetData>
    <row r="1" spans="1:22" x14ac:dyDescent="0.2">
      <c r="A1" s="2" t="s">
        <v>0</v>
      </c>
    </row>
    <row r="2" spans="1:22" ht="38.25" x14ac:dyDescent="0.2">
      <c r="A2" s="10" t="s">
        <v>1</v>
      </c>
      <c r="B2" s="12" t="s">
        <v>2</v>
      </c>
      <c r="C2" s="15" t="s">
        <v>4</v>
      </c>
      <c r="D2" s="5" t="s">
        <v>3</v>
      </c>
      <c r="E2" s="8" t="s">
        <v>6</v>
      </c>
      <c r="F2" s="9" t="s">
        <v>8</v>
      </c>
      <c r="G2" s="9" t="s">
        <v>9</v>
      </c>
      <c r="H2" s="9" t="s">
        <v>10</v>
      </c>
      <c r="I2" s="9" t="s">
        <v>11</v>
      </c>
      <c r="J2" s="9" t="s">
        <v>13</v>
      </c>
      <c r="K2" s="9" t="s">
        <v>12</v>
      </c>
      <c r="L2" s="9" t="s">
        <v>14</v>
      </c>
      <c r="M2" s="9" t="s">
        <v>15</v>
      </c>
      <c r="N2" s="9" t="s">
        <v>16</v>
      </c>
      <c r="O2" s="9" t="s">
        <v>17</v>
      </c>
      <c r="P2" s="9" t="s">
        <v>18</v>
      </c>
      <c r="Q2" s="9" t="s">
        <v>19</v>
      </c>
      <c r="R2" s="9" t="s">
        <v>20</v>
      </c>
      <c r="S2" s="9" t="s">
        <v>21</v>
      </c>
      <c r="T2" s="9" t="s">
        <v>22</v>
      </c>
      <c r="U2" s="9"/>
    </row>
    <row r="3" spans="1:22" x14ac:dyDescent="0.2">
      <c r="D3" s="1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2" x14ac:dyDescent="0.2">
      <c r="A4" s="6" t="s">
        <v>48</v>
      </c>
      <c r="B4" s="12">
        <v>399667</v>
      </c>
      <c r="C4" s="15">
        <v>45217</v>
      </c>
      <c r="D4" s="11" t="s">
        <v>30</v>
      </c>
      <c r="E4" s="11" t="s">
        <v>31</v>
      </c>
      <c r="F4" t="str">
        <f>"Manufacture of games and toys  "</f>
        <v xml:space="preserve">Manufacture of games and toys  </v>
      </c>
      <c r="G4">
        <v>42</v>
      </c>
      <c r="H4" t="str">
        <f>"Total Exemption Full"</f>
        <v>Total Exemption Full</v>
      </c>
      <c r="I4" s="13">
        <v>44561</v>
      </c>
      <c r="J4" t="str">
        <f>"Jones Avens Ltd"</f>
        <v>Jones Avens Ltd</v>
      </c>
      <c r="K4" s="6" t="s">
        <v>67</v>
      </c>
      <c r="L4" s="14">
        <v>371482</v>
      </c>
      <c r="M4" s="14">
        <v>5895120</v>
      </c>
      <c r="N4" s="20" t="s">
        <v>67</v>
      </c>
      <c r="O4" s="14">
        <v>1167999</v>
      </c>
      <c r="P4" s="14">
        <v>1431362</v>
      </c>
      <c r="Q4" s="13">
        <v>43270</v>
      </c>
      <c r="R4" t="str">
        <f>"BARCLAYS BANK PLC"</f>
        <v>BARCLAYS BANK PLC</v>
      </c>
      <c r="S4" t="str">
        <f>"GENERAL CHARGE"</f>
        <v>GENERAL CHARGE</v>
      </c>
      <c r="T4" t="str">
        <f>"Not Satisfied"</f>
        <v>Not Satisfied</v>
      </c>
      <c r="U4"/>
      <c r="V4"/>
    </row>
    <row r="5" spans="1:22" x14ac:dyDescent="0.2">
      <c r="A5" s="6" t="s">
        <v>53</v>
      </c>
      <c r="B5" s="12">
        <v>2605090</v>
      </c>
      <c r="C5" s="15">
        <v>45222</v>
      </c>
      <c r="D5" s="11" t="s">
        <v>33</v>
      </c>
      <c r="E5" s="11" t="s">
        <v>32</v>
      </c>
      <c r="F5" t="str">
        <f>"Canopies  "</f>
        <v xml:space="preserve">Canopies  </v>
      </c>
      <c r="G5">
        <v>3</v>
      </c>
      <c r="H5" t="str">
        <f>"Total Exemption Full"</f>
        <v>Total Exemption Full</v>
      </c>
      <c r="I5" s="13">
        <v>44651</v>
      </c>
      <c r="J5" t="str">
        <f>"Davey Grover Ltd"</f>
        <v>Davey Grover Ltd</v>
      </c>
      <c r="K5" s="6" t="s">
        <v>67</v>
      </c>
      <c r="L5" s="14">
        <v>96262</v>
      </c>
      <c r="M5" s="14">
        <v>653936</v>
      </c>
      <c r="N5" s="20" t="s">
        <v>67</v>
      </c>
      <c r="O5" s="14">
        <v>152178</v>
      </c>
      <c r="P5" s="14">
        <v>151160</v>
      </c>
      <c r="Q5" s="13">
        <v>43691</v>
      </c>
      <c r="R5" t="str">
        <f>"FLEXISOLAR LIMITED (ACTING BY KRIS WIGFIELD AND JOANNE HAMMOND AS JOINT ADMINISTRATORS)"</f>
        <v>FLEXISOLAR LIMITED (ACTING BY KRIS WIGFIELD AND JOANNE HAMMOND AS JOINT ADMINISTRATORS)</v>
      </c>
      <c r="S5" t="str">
        <f>"GENERAL CHARGE"</f>
        <v>GENERAL CHARGE</v>
      </c>
      <c r="T5" t="str">
        <f>"Not Satisfied"</f>
        <v>Not Satisfied</v>
      </c>
      <c r="U5"/>
      <c r="V5"/>
    </row>
    <row r="6" spans="1:22" x14ac:dyDescent="0.2">
      <c r="A6" s="6" t="s">
        <v>46</v>
      </c>
      <c r="B6" s="12">
        <v>4231477</v>
      </c>
      <c r="C6" s="15">
        <v>45209</v>
      </c>
      <c r="D6" s="11" t="s">
        <v>40</v>
      </c>
      <c r="E6" s="11" t="s">
        <v>47</v>
      </c>
      <c r="F6" t="str">
        <f>"Import  "</f>
        <v xml:space="preserve">Import  </v>
      </c>
      <c r="G6">
        <v>70</v>
      </c>
      <c r="H6" t="str">
        <f>"Total Exemption Full"</f>
        <v>Total Exemption Full</v>
      </c>
      <c r="I6" s="13">
        <v>44834</v>
      </c>
      <c r="J6" t="str">
        <f>"Till &amp; Cloake"</f>
        <v>Till &amp; Cloake</v>
      </c>
      <c r="K6" s="6" t="s">
        <v>67</v>
      </c>
      <c r="L6" s="14">
        <v>-290798</v>
      </c>
      <c r="M6" s="14">
        <v>2793213</v>
      </c>
      <c r="N6" s="20" t="s">
        <v>67</v>
      </c>
      <c r="O6" s="14">
        <v>433036</v>
      </c>
      <c r="P6" s="14">
        <v>577187</v>
      </c>
      <c r="Q6" s="13">
        <v>44659</v>
      </c>
      <c r="R6" t="str">
        <f>"HSBC UK BANK PLC"</f>
        <v>HSBC UK BANK PLC</v>
      </c>
      <c r="S6" t="str">
        <f>"GENERAL CHARGE"</f>
        <v>GENERAL CHARGE</v>
      </c>
      <c r="T6" t="str">
        <f>"Not Satisfied"</f>
        <v>Not Satisfied</v>
      </c>
      <c r="U6"/>
      <c r="V6"/>
    </row>
    <row r="7" spans="1:22" x14ac:dyDescent="0.2">
      <c r="A7" s="6" t="s">
        <v>50</v>
      </c>
      <c r="B7" s="12">
        <v>5183364</v>
      </c>
      <c r="C7" s="15">
        <v>45219</v>
      </c>
      <c r="D7" s="11" t="s">
        <v>23</v>
      </c>
      <c r="E7" s="11" t="s">
        <v>24</v>
      </c>
      <c r="F7" t="str">
        <f>"Retail sale of sporting equipment in specialised stores  "</f>
        <v xml:space="preserve">Retail sale of sporting equipment in specialised stores  </v>
      </c>
      <c r="G7">
        <v>5</v>
      </c>
      <c r="H7" t="str">
        <f>"Micro – entity accounts"</f>
        <v>Micro – entity accounts</v>
      </c>
      <c r="I7" s="13">
        <v>44561</v>
      </c>
      <c r="J7" t="str">
        <f>""</f>
        <v/>
      </c>
      <c r="K7" s="6" t="s">
        <v>67</v>
      </c>
      <c r="L7" s="14">
        <v>-89360</v>
      </c>
      <c r="M7" s="14">
        <v>697519</v>
      </c>
      <c r="N7" s="20" t="s">
        <v>67</v>
      </c>
      <c r="O7" s="14">
        <v>12942</v>
      </c>
      <c r="P7" s="14" t="str">
        <f>""</f>
        <v/>
      </c>
      <c r="Q7" s="13">
        <v>42893</v>
      </c>
      <c r="R7" t="str">
        <f>"BARCLAYS BANK PLC"</f>
        <v>BARCLAYS BANK PLC</v>
      </c>
      <c r="S7" t="str">
        <f>"GENERAL CHARGE"</f>
        <v>GENERAL CHARGE</v>
      </c>
      <c r="T7" t="str">
        <f>"Not Satisfied"</f>
        <v>Not Satisfied</v>
      </c>
      <c r="U7"/>
      <c r="V7"/>
    </row>
    <row r="8" spans="1:22" x14ac:dyDescent="0.2">
      <c r="A8" s="6" t="s">
        <v>59</v>
      </c>
      <c r="B8" s="12">
        <v>5422380</v>
      </c>
      <c r="C8" s="15">
        <v>45225</v>
      </c>
      <c r="D8" s="11" t="s">
        <v>34</v>
      </c>
      <c r="E8" s="11" t="s">
        <v>35</v>
      </c>
      <c r="F8" t="str">
        <f>"Retail sale via mail order houses or via Internet  "</f>
        <v xml:space="preserve">Retail sale via mail order houses or via Internet  </v>
      </c>
      <c r="G8">
        <v>32</v>
      </c>
      <c r="H8" t="str">
        <f>"Unaudited Abriged"</f>
        <v>Unaudited Abriged</v>
      </c>
      <c r="I8" s="13">
        <v>44742</v>
      </c>
      <c r="J8" t="str">
        <f>"Bushells"</f>
        <v>Bushells</v>
      </c>
      <c r="K8" s="6" t="s">
        <v>67</v>
      </c>
      <c r="L8" s="14">
        <v>36866</v>
      </c>
      <c r="M8" s="14">
        <v>3584494</v>
      </c>
      <c r="N8" s="20" t="s">
        <v>67</v>
      </c>
      <c r="O8" s="14">
        <v>1335264</v>
      </c>
      <c r="P8" s="14" t="str">
        <f>""</f>
        <v/>
      </c>
      <c r="Q8" s="13">
        <v>41509</v>
      </c>
      <c r="R8" t="str">
        <f>"LLOYDS TSB BANK PLC"</f>
        <v>LLOYDS TSB BANK PLC</v>
      </c>
      <c r="S8" t="str">
        <f>"GENERAL CHARGE"</f>
        <v>GENERAL CHARGE</v>
      </c>
      <c r="T8" t="str">
        <f>"Not Satisfied"</f>
        <v>Not Satisfied</v>
      </c>
      <c r="U8"/>
    </row>
    <row r="9" spans="1:22" x14ac:dyDescent="0.2">
      <c r="A9" s="6" t="str">
        <f>"MITRE OAK LIMITED"</f>
        <v>MITRE OAK LIMITED</v>
      </c>
      <c r="B9" s="12">
        <v>5491547</v>
      </c>
      <c r="C9" s="15">
        <v>45226</v>
      </c>
      <c r="D9" s="11" t="s">
        <v>54</v>
      </c>
      <c r="E9" s="11" t="s">
        <v>55</v>
      </c>
      <c r="F9" t="str">
        <f>"Builders  "</f>
        <v xml:space="preserve">Builders  </v>
      </c>
      <c r="G9">
        <v>12</v>
      </c>
      <c r="H9" t="str">
        <f>"Total Exemption Full"</f>
        <v>Total Exemption Full</v>
      </c>
      <c r="I9" s="13">
        <v>44834</v>
      </c>
      <c r="J9" t="str">
        <f>"Kendall Wadley LLP"</f>
        <v>Kendall Wadley LLP</v>
      </c>
      <c r="K9" s="6" t="s">
        <v>67</v>
      </c>
      <c r="L9" s="14">
        <v>187172</v>
      </c>
      <c r="M9" s="14">
        <v>917191</v>
      </c>
      <c r="N9" s="20" t="s">
        <v>67</v>
      </c>
      <c r="O9" s="14">
        <v>37087</v>
      </c>
      <c r="P9" s="14">
        <v>237657</v>
      </c>
      <c r="Q9" s="13">
        <v>43909</v>
      </c>
      <c r="R9" t="str">
        <f>"HSBC UK BANK PLC"</f>
        <v>HSBC UK BANK PLC</v>
      </c>
      <c r="S9" t="str">
        <f>"GENERAL CHARGE"</f>
        <v>GENERAL CHARGE</v>
      </c>
      <c r="T9" t="str">
        <f>"Not Satisfied"</f>
        <v>Not Satisfied</v>
      </c>
      <c r="U9"/>
    </row>
    <row r="10" spans="1:22" x14ac:dyDescent="0.2">
      <c r="A10" s="6" t="s">
        <v>60</v>
      </c>
      <c r="B10" s="12">
        <v>5942713</v>
      </c>
      <c r="C10" s="15">
        <v>45237</v>
      </c>
      <c r="D10" s="11" t="s">
        <v>42</v>
      </c>
      <c r="E10" s="11" t="s">
        <v>26</v>
      </c>
      <c r="F10" t="str">
        <f>"Administration of financial markets  "</f>
        <v xml:space="preserve">Administration of financial markets  </v>
      </c>
      <c r="G10">
        <v>59</v>
      </c>
      <c r="H10" t="str">
        <f>"Total Exemption Full"</f>
        <v>Total Exemption Full</v>
      </c>
      <c r="I10" s="13">
        <v>44834</v>
      </c>
      <c r="J10" t="str">
        <f>"Stopfords (Chesterfield) LLP"</f>
        <v>Stopfords (Chesterfield) LLP</v>
      </c>
      <c r="K10" s="6" t="s">
        <v>67</v>
      </c>
      <c r="L10" s="14">
        <v>763403</v>
      </c>
      <c r="M10" s="14">
        <v>2808595</v>
      </c>
      <c r="N10" s="20" t="s">
        <v>67</v>
      </c>
      <c r="O10" s="14">
        <v>27812</v>
      </c>
      <c r="P10" s="14">
        <v>709009</v>
      </c>
      <c r="Q10" s="13">
        <v>44497</v>
      </c>
      <c r="R10" t="str">
        <f>"CHRISTOPHER WALTON AS TRUSTEE OF M &amp; W PENSION SCHEME"</f>
        <v>CHRISTOPHER WALTON AS TRUSTEE OF M &amp; W PENSION SCHEME</v>
      </c>
      <c r="S10" t="str">
        <f>"GENERAL CHARGE"</f>
        <v>GENERAL CHARGE</v>
      </c>
      <c r="T10" t="str">
        <f>"Not Satisfied"</f>
        <v>Not Satisfied</v>
      </c>
      <c r="U10"/>
    </row>
    <row r="11" spans="1:22" x14ac:dyDescent="0.2">
      <c r="A11" s="6" t="s">
        <v>44</v>
      </c>
      <c r="B11" s="12">
        <v>7071175</v>
      </c>
      <c r="C11" s="15">
        <v>45209</v>
      </c>
      <c r="D11" s="11" t="s">
        <v>43</v>
      </c>
      <c r="E11" s="11" t="s">
        <v>45</v>
      </c>
      <c r="F11" t="str">
        <f>"Financial Services  "</f>
        <v xml:space="preserve">Financial Services  </v>
      </c>
      <c r="G11">
        <v>4</v>
      </c>
      <c r="H11" t="str">
        <f>"Total Exemption Full"</f>
        <v>Total Exemption Full</v>
      </c>
      <c r="I11" s="13">
        <v>44377</v>
      </c>
      <c r="J11" t="str">
        <f>"Sedulo Leeds Ltd"</f>
        <v>Sedulo Leeds Ltd</v>
      </c>
      <c r="K11" s="6" t="s">
        <v>67</v>
      </c>
      <c r="L11" s="14">
        <v>-305855</v>
      </c>
      <c r="M11" s="14">
        <v>308530</v>
      </c>
      <c r="N11" s="20" t="s">
        <v>67</v>
      </c>
      <c r="O11" s="14">
        <v>0</v>
      </c>
      <c r="P11" s="14">
        <v>73893</v>
      </c>
      <c r="Q11" s="13">
        <v>42537</v>
      </c>
      <c r="R11" t="str">
        <f>"BARCLAYS BANK PLC"</f>
        <v>BARCLAYS BANK PLC</v>
      </c>
      <c r="S11" t="str">
        <f>"GENERAL CHARGE"</f>
        <v>GENERAL CHARGE</v>
      </c>
      <c r="T11" t="str">
        <f>"Not Satisfied"</f>
        <v>Not Satisfied</v>
      </c>
      <c r="U11"/>
    </row>
    <row r="12" spans="1:22" x14ac:dyDescent="0.2">
      <c r="A12" s="6" t="s">
        <v>65</v>
      </c>
      <c r="B12" s="12">
        <v>7160726</v>
      </c>
      <c r="C12" s="15">
        <v>45239</v>
      </c>
      <c r="D12" s="11" t="s">
        <v>36</v>
      </c>
      <c r="E12" s="11" t="s">
        <v>41</v>
      </c>
      <c r="F12" t="str">
        <f>"Timber Constructed Buildings  "</f>
        <v xml:space="preserve">Timber Constructed Buildings  </v>
      </c>
      <c r="G12">
        <v>14</v>
      </c>
      <c r="H12" t="str">
        <f>"Total Exemption Full"</f>
        <v>Total Exemption Full</v>
      </c>
      <c r="I12" s="13">
        <v>44985</v>
      </c>
      <c r="J12" t="str">
        <f>"Balme Kitchen &amp; Pearce Ltd"</f>
        <v>Balme Kitchen &amp; Pearce Ltd</v>
      </c>
      <c r="K12" s="6" t="s">
        <v>67</v>
      </c>
      <c r="L12" s="14">
        <v>24910</v>
      </c>
      <c r="M12" s="14">
        <v>389401</v>
      </c>
      <c r="N12" s="20" t="s">
        <v>67</v>
      </c>
      <c r="O12" s="14">
        <v>108182</v>
      </c>
      <c r="P12" s="14">
        <v>56250</v>
      </c>
      <c r="Q12" s="13">
        <v>43089</v>
      </c>
      <c r="R12" t="str">
        <f>"HSBC BANK PLC"</f>
        <v>HSBC BANK PLC</v>
      </c>
      <c r="S12" t="str">
        <f>"GENERAL CHARGE"</f>
        <v>GENERAL CHARGE</v>
      </c>
      <c r="T12" t="str">
        <f>"Fully Satisfied"</f>
        <v>Fully Satisfied</v>
      </c>
      <c r="U12"/>
    </row>
    <row r="13" spans="1:22" x14ac:dyDescent="0.2">
      <c r="A13" s="6" t="s">
        <v>66</v>
      </c>
      <c r="B13" s="12">
        <v>7836127</v>
      </c>
      <c r="C13" s="15">
        <v>45247</v>
      </c>
      <c r="D13" s="11" t="s">
        <v>27</v>
      </c>
      <c r="E13" s="11" t="s">
        <v>28</v>
      </c>
      <c r="F13" t="str">
        <f>"Social work activities without accommodation for the elderly and disabled "</f>
        <v xml:space="preserve">Social work activities without accommodation for the elderly and disabled </v>
      </c>
      <c r="G13">
        <v>32</v>
      </c>
      <c r="H13" t="str">
        <f>"Total Exemption Full"</f>
        <v>Total Exemption Full</v>
      </c>
      <c r="I13" s="13">
        <v>44895</v>
      </c>
      <c r="J13" t="str">
        <f>"Turpin Accounting Services"</f>
        <v>Turpin Accounting Services</v>
      </c>
      <c r="K13" s="6" t="s">
        <v>67</v>
      </c>
      <c r="L13" s="14">
        <v>-320923</v>
      </c>
      <c r="M13" s="14">
        <v>142997</v>
      </c>
      <c r="N13" s="20" t="s">
        <v>67</v>
      </c>
      <c r="O13" s="14">
        <v>2</v>
      </c>
      <c r="P13" s="14" t="str">
        <f>""</f>
        <v/>
      </c>
      <c r="Q13" s="13">
        <v>41246</v>
      </c>
      <c r="R13" t="str">
        <f>"LLOYDS TSB COMMERCIAL FINANCE LIMITED"</f>
        <v>LLOYDS TSB COMMERCIAL FINANCE LIMITED</v>
      </c>
      <c r="S13" t="str">
        <f>"DEBENTURE"</f>
        <v>DEBENTURE</v>
      </c>
      <c r="T13" t="str">
        <f>"Not Satisfied"</f>
        <v>Not Satisfied</v>
      </c>
      <c r="U13"/>
    </row>
    <row r="14" spans="1:22" x14ac:dyDescent="0.2">
      <c r="A14" s="6" t="s">
        <v>61</v>
      </c>
      <c r="B14" s="12">
        <v>9281302</v>
      </c>
      <c r="C14" s="15">
        <v>45239</v>
      </c>
      <c r="D14" s="11" t="s">
        <v>5</v>
      </c>
      <c r="E14" s="11" t="s">
        <v>7</v>
      </c>
      <c r="F14" t="str">
        <f>"Licensed Carriers  "</f>
        <v xml:space="preserve">Licensed Carriers  </v>
      </c>
      <c r="G14">
        <v>4</v>
      </c>
      <c r="H14" t="str">
        <f>"Micro – entity accounts"</f>
        <v>Micro – entity accounts</v>
      </c>
      <c r="I14" s="13">
        <v>44957</v>
      </c>
      <c r="J14" t="str">
        <f>"Whitehill Business Services Ltd"</f>
        <v>Whitehill Business Services Ltd</v>
      </c>
      <c r="K14" s="6" t="s">
        <v>67</v>
      </c>
      <c r="L14" s="14">
        <v>-37002</v>
      </c>
      <c r="M14" s="14">
        <v>96239</v>
      </c>
      <c r="N14" s="20" t="s">
        <v>67</v>
      </c>
      <c r="O14" s="14">
        <v>66500</v>
      </c>
      <c r="P14" s="14" t="str">
        <f>""</f>
        <v/>
      </c>
      <c r="Q14" t="str">
        <f>""</f>
        <v/>
      </c>
      <c r="R14" t="str">
        <f>""</f>
        <v/>
      </c>
      <c r="S14" t="str">
        <f>""</f>
        <v/>
      </c>
      <c r="T14" t="str">
        <f>""</f>
        <v/>
      </c>
      <c r="U14"/>
    </row>
    <row r="15" spans="1:22" x14ac:dyDescent="0.2">
      <c r="A15" s="6" t="s">
        <v>57</v>
      </c>
      <c r="B15" s="12">
        <v>9549379</v>
      </c>
      <c r="C15" s="15">
        <v>45231</v>
      </c>
      <c r="D15" s="11" t="s">
        <v>56</v>
      </c>
      <c r="E15" s="11" t="s">
        <v>58</v>
      </c>
      <c r="F15" t="str">
        <f>"Freight transport by road  "</f>
        <v xml:space="preserve">Freight transport by road  </v>
      </c>
      <c r="G15">
        <v>1</v>
      </c>
      <c r="H15" t="str">
        <f>"Micro – entity accounts"</f>
        <v>Micro – entity accounts</v>
      </c>
      <c r="I15" s="13">
        <v>45016</v>
      </c>
      <c r="J15" t="str">
        <f>"Sky Accounting Ltd"</f>
        <v>Sky Accounting Ltd</v>
      </c>
      <c r="K15" s="6" t="s">
        <v>67</v>
      </c>
      <c r="L15" s="14">
        <v>3815</v>
      </c>
      <c r="M15" s="14">
        <v>93079</v>
      </c>
      <c r="N15" s="20" t="s">
        <v>67</v>
      </c>
      <c r="O15" s="14">
        <v>14360</v>
      </c>
      <c r="P15" s="14" t="str">
        <f>""</f>
        <v/>
      </c>
      <c r="Q15" t="str">
        <f>""</f>
        <v/>
      </c>
      <c r="R15" t="str">
        <f>""</f>
        <v/>
      </c>
      <c r="S15" t="str">
        <f>""</f>
        <v/>
      </c>
      <c r="T15" t="str">
        <f>""</f>
        <v/>
      </c>
      <c r="U15"/>
      <c r="V15"/>
    </row>
    <row r="16" spans="1:22" x14ac:dyDescent="0.2">
      <c r="A16" s="6" t="s">
        <v>63</v>
      </c>
      <c r="B16" s="12">
        <v>10162656</v>
      </c>
      <c r="C16" s="15">
        <v>45244</v>
      </c>
      <c r="D16" s="11" t="s">
        <v>62</v>
      </c>
      <c r="E16" s="11" t="s">
        <v>64</v>
      </c>
      <c r="F16" t="str">
        <f>"Car Breakers  "</f>
        <v xml:space="preserve">Car Breakers  </v>
      </c>
      <c r="G16">
        <v>7</v>
      </c>
      <c r="H16" t="str">
        <f>"Micro – entity accounts"</f>
        <v>Micro – entity accounts</v>
      </c>
      <c r="I16" s="13">
        <v>44651</v>
      </c>
      <c r="J16" t="str">
        <f>"Ariana Accountants Ltd"</f>
        <v>Ariana Accountants Ltd</v>
      </c>
      <c r="K16" s="6" t="s">
        <v>67</v>
      </c>
      <c r="L16" s="14">
        <v>215637</v>
      </c>
      <c r="M16" s="14">
        <v>533105</v>
      </c>
      <c r="N16" s="20" t="s">
        <v>67</v>
      </c>
      <c r="O16" s="14">
        <v>296165</v>
      </c>
      <c r="P16" s="14" t="str">
        <f>""</f>
        <v/>
      </c>
      <c r="Q16" s="13">
        <v>43048</v>
      </c>
      <c r="R16" t="str">
        <f>"FBSE FINANCE LIMITED"</f>
        <v>FBSE FINANCE LIMITED</v>
      </c>
      <c r="S16" t="str">
        <f>"GENERAL CHARGE"</f>
        <v>GENERAL CHARGE</v>
      </c>
      <c r="T16" t="str">
        <f>"Fully Satisfied"</f>
        <v>Fully Satisfied</v>
      </c>
      <c r="U16"/>
      <c r="V16"/>
    </row>
    <row r="17" spans="1:22" x14ac:dyDescent="0.2">
      <c r="A17" s="6" t="s">
        <v>51</v>
      </c>
      <c r="B17" s="12">
        <v>11214968</v>
      </c>
      <c r="C17" s="15">
        <v>45219</v>
      </c>
      <c r="D17" s="11" t="s">
        <v>29</v>
      </c>
      <c r="E17" s="11" t="s">
        <v>39</v>
      </c>
      <c r="F17" t="str">
        <f>"Wholesale of computers, computer peripheral equipment and so ftware "</f>
        <v xml:space="preserve">Wholesale of computers, computer peripheral equipment and so ftware </v>
      </c>
      <c r="G17">
        <v>7</v>
      </c>
      <c r="H17" t="str">
        <f>"Total Exemption Full"</f>
        <v>Total Exemption Full</v>
      </c>
      <c r="I17" s="13">
        <v>44620</v>
      </c>
      <c r="J17" t="str">
        <f>""</f>
        <v/>
      </c>
      <c r="K17" s="6" t="s">
        <v>67</v>
      </c>
      <c r="L17" s="14">
        <v>38416</v>
      </c>
      <c r="M17" s="14">
        <v>360926</v>
      </c>
      <c r="N17" s="20" t="s">
        <v>67</v>
      </c>
      <c r="O17" s="14">
        <v>39609</v>
      </c>
      <c r="P17" s="14">
        <v>30459</v>
      </c>
      <c r="Q17" t="str">
        <f>""</f>
        <v/>
      </c>
      <c r="R17" t="str">
        <f>""</f>
        <v/>
      </c>
      <c r="S17" t="str">
        <f>""</f>
        <v/>
      </c>
      <c r="T17" t="str">
        <f>""</f>
        <v/>
      </c>
      <c r="U17"/>
      <c r="V17"/>
    </row>
    <row r="18" spans="1:22" x14ac:dyDescent="0.2">
      <c r="A18" s="6" t="s">
        <v>52</v>
      </c>
      <c r="B18" s="17">
        <v>11757632</v>
      </c>
      <c r="C18" s="18">
        <v>45224</v>
      </c>
      <c r="D18" s="19" t="s">
        <v>25</v>
      </c>
      <c r="E18" s="19" t="s">
        <v>24</v>
      </c>
      <c r="F18" t="str">
        <f>"Development of building projects  "</f>
        <v xml:space="preserve">Development of building projects  </v>
      </c>
      <c r="G18">
        <v>5</v>
      </c>
      <c r="H18" t="str">
        <f>"Total Exemption Full"</f>
        <v>Total Exemption Full</v>
      </c>
      <c r="I18" s="13">
        <v>44651</v>
      </c>
      <c r="J18" t="str">
        <f>""</f>
        <v/>
      </c>
      <c r="K18" s="6" t="s">
        <v>67</v>
      </c>
      <c r="L18" s="14">
        <v>1695</v>
      </c>
      <c r="M18" s="14">
        <v>2274085</v>
      </c>
      <c r="N18" s="20" t="s">
        <v>67</v>
      </c>
      <c r="O18" s="14">
        <v>0</v>
      </c>
      <c r="P18" s="14" t="str">
        <f>""</f>
        <v/>
      </c>
      <c r="Q18" t="str">
        <f>""</f>
        <v/>
      </c>
      <c r="R18" t="str">
        <f>""</f>
        <v/>
      </c>
      <c r="S18" t="str">
        <f>""</f>
        <v/>
      </c>
      <c r="T18" t="str">
        <f>""</f>
        <v/>
      </c>
      <c r="U18"/>
    </row>
    <row r="19" spans="1:22" x14ac:dyDescent="0.2">
      <c r="A19" s="6" t="s">
        <v>49</v>
      </c>
      <c r="B19" s="12">
        <v>11912385</v>
      </c>
      <c r="C19" s="15">
        <v>45216</v>
      </c>
      <c r="D19" s="11" t="s">
        <v>37</v>
      </c>
      <c r="E19" s="11" t="s">
        <v>38</v>
      </c>
      <c r="F19" t="str">
        <f>"Other retail sale of food in specialised stores  "</f>
        <v xml:space="preserve">Other retail sale of food in specialised stores  </v>
      </c>
      <c r="G19">
        <v>24</v>
      </c>
      <c r="H19" t="str">
        <f>"Total Exemption Full"</f>
        <v>Total Exemption Full</v>
      </c>
      <c r="I19" s="13">
        <v>44651</v>
      </c>
      <c r="J19" t="str">
        <f>"Stirk Lambert &amp; Co"</f>
        <v>Stirk Lambert &amp; Co</v>
      </c>
      <c r="K19" s="6" t="s">
        <v>67</v>
      </c>
      <c r="L19" s="14">
        <v>-132382</v>
      </c>
      <c r="M19" s="14">
        <v>1223266</v>
      </c>
      <c r="N19" s="20" t="s">
        <v>67</v>
      </c>
      <c r="O19" s="14">
        <v>65739</v>
      </c>
      <c r="P19" s="14">
        <v>257632</v>
      </c>
      <c r="Q19" t="str">
        <f>""</f>
        <v/>
      </c>
      <c r="R19" t="str">
        <f>""</f>
        <v/>
      </c>
      <c r="S19" t="str">
        <f>""</f>
        <v/>
      </c>
      <c r="T19" t="str">
        <f>""</f>
        <v/>
      </c>
      <c r="U19"/>
      <c r="V19"/>
    </row>
    <row r="20" spans="1:22" x14ac:dyDescent="0.2">
      <c r="G20" s="11"/>
      <c r="H20" s="11"/>
      <c r="I20" s="11"/>
      <c r="J20" s="1"/>
      <c r="K20" s="1"/>
      <c r="L20" s="1"/>
      <c r="M20" s="1"/>
      <c r="N20" s="1"/>
      <c r="O20" s="1"/>
      <c r="P20" s="1"/>
    </row>
    <row r="21" spans="1:22" x14ac:dyDescent="0.2">
      <c r="G21" s="11"/>
      <c r="H21" s="11"/>
      <c r="I21" s="11"/>
      <c r="M21" s="1"/>
      <c r="N21" s="1"/>
      <c r="O21" s="1"/>
      <c r="P21" s="1"/>
    </row>
  </sheetData>
  <sortState xmlns:xlrd2="http://schemas.microsoft.com/office/spreadsheetml/2017/richdata2" ref="A4:E19">
    <sortCondition ref="B4:B19"/>
  </sortState>
  <phoneticPr fontId="0" type="noConversion"/>
  <pageMargins left="0.75" right="0.75" top="1" bottom="1" header="0.5" footer="0.5"/>
  <pageSetup paperSize="9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23"/>
  <sheetViews>
    <sheetView topLeftCell="A10" workbookViewId="0">
      <selection activeCell="B14" sqref="B14:C18"/>
    </sheetView>
  </sheetViews>
  <sheetFormatPr defaultRowHeight="12.75" x14ac:dyDescent="0.2"/>
  <cols>
    <col min="2" max="3" width="27.7109375" customWidth="1"/>
  </cols>
  <sheetData>
    <row r="3" spans="2:3" x14ac:dyDescent="0.2">
      <c r="B3" s="6"/>
    </row>
    <row r="4" spans="2:3" ht="45" customHeight="1" x14ac:dyDescent="0.2">
      <c r="B4" s="16"/>
      <c r="C4" s="16"/>
    </row>
    <row r="5" spans="2:3" x14ac:dyDescent="0.2">
      <c r="B5" s="7"/>
      <c r="C5" s="7"/>
    </row>
    <row r="6" spans="2:3" x14ac:dyDescent="0.2">
      <c r="B6" s="7"/>
      <c r="C6" s="7"/>
    </row>
    <row r="7" spans="2:3" x14ac:dyDescent="0.2">
      <c r="B7" s="7"/>
      <c r="C7" s="7"/>
    </row>
    <row r="8" spans="2:3" x14ac:dyDescent="0.2">
      <c r="B8" s="6"/>
    </row>
    <row r="9" spans="2:3" ht="30" customHeight="1" x14ac:dyDescent="0.2">
      <c r="B9" s="16"/>
      <c r="C9" s="16"/>
    </row>
    <row r="10" spans="2:3" x14ac:dyDescent="0.2">
      <c r="B10" s="7"/>
      <c r="C10" s="7"/>
    </row>
    <row r="11" spans="2:3" x14ac:dyDescent="0.2">
      <c r="B11" s="7"/>
      <c r="C11" s="7"/>
    </row>
    <row r="12" spans="2:3" x14ac:dyDescent="0.2">
      <c r="B12" s="7"/>
      <c r="C12" s="7"/>
    </row>
    <row r="13" spans="2:3" x14ac:dyDescent="0.2">
      <c r="B13" s="6"/>
    </row>
    <row r="14" spans="2:3" ht="30" customHeight="1" x14ac:dyDescent="0.2"/>
    <row r="19" spans="2:3" ht="30" customHeight="1" x14ac:dyDescent="0.2">
      <c r="B19" s="16"/>
      <c r="C19" s="16"/>
    </row>
    <row r="20" spans="2:3" x14ac:dyDescent="0.2">
      <c r="B20" s="7"/>
      <c r="C20" s="7"/>
    </row>
    <row r="21" spans="2:3" x14ac:dyDescent="0.2">
      <c r="B21" s="7"/>
      <c r="C21" s="7"/>
    </row>
    <row r="22" spans="2:3" x14ac:dyDescent="0.2">
      <c r="B22" s="7"/>
      <c r="C22" s="7"/>
    </row>
    <row r="23" spans="2:3" x14ac:dyDescent="0.2">
      <c r="B23" s="6"/>
    </row>
  </sheetData>
  <mergeCells count="3">
    <mergeCell ref="B4:C4"/>
    <mergeCell ref="B9:C9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CVAs</vt:lpstr>
      <vt:lpstr>Sheet1</vt:lpstr>
    </vt:vector>
  </TitlesOfParts>
  <Company>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Geoff Swire</cp:lastModifiedBy>
  <dcterms:created xsi:type="dcterms:W3CDTF">2007-01-02T18:06:50Z</dcterms:created>
  <dcterms:modified xsi:type="dcterms:W3CDTF">2023-12-02T12:35:46Z</dcterms:modified>
</cp:coreProperties>
</file>